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<sst xmlns="http://schemas.openxmlformats.org/spreadsheetml/2006/main" count="494" uniqueCount="175">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</sst>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4%20trim.2021%20g\B3_2021_04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I%20trim.%202022%20&#1075;\B3_2022_0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I%20trim.%202022%20&#1075;\B3_2022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2172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485861</v>
          </cell>
          <cell r="H187">
            <v>0</v>
          </cell>
          <cell r="I187">
            <v>0</v>
          </cell>
          <cell r="J187">
            <v>72775</v>
          </cell>
        </row>
        <row r="190">
          <cell r="E190">
            <v>300000</v>
          </cell>
          <cell r="G190">
            <v>7042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480600</v>
          </cell>
          <cell r="G196">
            <v>0</v>
          </cell>
          <cell r="H196">
            <v>0</v>
          </cell>
          <cell r="I196">
            <v>0</v>
          </cell>
          <cell r="J196">
            <v>108375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163813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81336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734786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181150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44651</v>
          </cell>
          <cell r="E605" t="str">
            <v>02/800 4544</v>
          </cell>
          <cell r="F605" t="str">
            <v>02/8004502</v>
          </cell>
          <cell r="H605" t="str">
            <v>info@comdos.bg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44651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44651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44651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2172</v>
      </c>
      <c r="G22" s="169">
        <f t="shared" si="0"/>
        <v>2172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2172</v>
      </c>
      <c r="G25" s="187">
        <f aca="true" t="shared" si="2" ref="G25:M25">+G26+G30+G31+G32+G33</f>
        <v>2172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2172</v>
      </c>
      <c r="G32" s="216">
        <f>'[4]OTCHET'!G112+'[4]OTCHET'!G121+'[4]OTCHET'!G137+'[4]OTCHET'!G138</f>
        <v>2172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4461300</v>
      </c>
      <c r="F38" s="52">
        <f t="shared" si="3"/>
        <v>919202</v>
      </c>
      <c r="G38" s="249">
        <f t="shared" si="3"/>
        <v>738052</v>
      </c>
      <c r="H38" s="250">
        <f t="shared" si="3"/>
        <v>0</v>
      </c>
      <c r="I38" s="250">
        <f t="shared" si="3"/>
        <v>0</v>
      </c>
      <c r="J38" s="251">
        <f t="shared" si="3"/>
        <v>181150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3325300</v>
      </c>
      <c r="F39" s="260">
        <f t="shared" si="4"/>
        <v>674053</v>
      </c>
      <c r="G39" s="261">
        <f t="shared" si="4"/>
        <v>492903</v>
      </c>
      <c r="H39" s="262">
        <f t="shared" si="4"/>
        <v>0</v>
      </c>
      <c r="I39" s="262">
        <f t="shared" si="4"/>
        <v>0</v>
      </c>
      <c r="J39" s="263">
        <f t="shared" si="4"/>
        <v>181150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2544700</v>
      </c>
      <c r="F40" s="268">
        <f t="shared" si="1"/>
        <v>558636</v>
      </c>
      <c r="G40" s="269">
        <f>'[4]OTCHET'!G187</f>
        <v>485861</v>
      </c>
      <c r="H40" s="270">
        <f>'[4]OTCHET'!H187</f>
        <v>0</v>
      </c>
      <c r="I40" s="270">
        <f>'[4]OTCHET'!I187</f>
        <v>0</v>
      </c>
      <c r="J40" s="271">
        <f>'[4]OTCHET'!J187</f>
        <v>72775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300000</v>
      </c>
      <c r="F41" s="276">
        <f t="shared" si="1"/>
        <v>7042</v>
      </c>
      <c r="G41" s="277">
        <f>'[4]OTCHET'!G190</f>
        <v>7042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480600</v>
      </c>
      <c r="F42" s="283">
        <f t="shared" si="1"/>
        <v>108375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108375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1056000</v>
      </c>
      <c r="F43" s="59">
        <f t="shared" si="1"/>
        <v>245149</v>
      </c>
      <c r="G43" s="288">
        <f>+'[4]OTCHET'!G205+'[4]OTCHET'!G223+'[4]OTCHET'!G271</f>
        <v>245149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4461300</v>
      </c>
      <c r="F56" s="66">
        <f t="shared" si="5"/>
        <v>915936</v>
      </c>
      <c r="G56" s="319">
        <f t="shared" si="5"/>
        <v>734786</v>
      </c>
      <c r="H56" s="320">
        <f t="shared" si="5"/>
        <v>0</v>
      </c>
      <c r="I56" s="321">
        <f t="shared" si="5"/>
        <v>0</v>
      </c>
      <c r="J56" s="322">
        <f t="shared" si="5"/>
        <v>181150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4461300</v>
      </c>
      <c r="F57" s="67">
        <f t="shared" si="1"/>
        <v>734786</v>
      </c>
      <c r="G57" s="324">
        <f>+'[4]OTCHET'!G361+'[4]OTCHET'!G375+'[4]OTCHET'!G388</f>
        <v>734786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181150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181150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-1094</v>
      </c>
      <c r="G64" s="349">
        <f t="shared" si="6"/>
        <v>-1094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1094</v>
      </c>
      <c r="G66" s="358">
        <f aca="true" t="shared" si="8" ref="G66:L66">SUM(+G68+G76+G77+G84+G85+G86+G89+G90+G91+G92+G93+G94+G95)</f>
        <v>1094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1094</v>
      </c>
      <c r="G86" s="332">
        <f aca="true" t="shared" si="11" ref="G86:M86">+G87+G88</f>
        <v>1094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1094</v>
      </c>
      <c r="G88" s="383">
        <f>+'[4]OTCHET'!G521+'[4]OTCHET'!G524+'[4]OTCHET'!G544</f>
        <v>1094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info@comdos.bg</v>
      </c>
      <c r="C107" s="417"/>
      <c r="D107" s="417"/>
      <c r="E107" s="422"/>
      <c r="F107" s="107"/>
      <c r="G107" s="423" t="str">
        <f>+'[4]OTCHET'!E605</f>
        <v>02/800 4544</v>
      </c>
      <c r="H107" s="423" t="str">
        <f>+'[4]OTCHET'!F605</f>
        <v>02/8004502</v>
      </c>
      <c r="I107" s="424"/>
      <c r="J107" s="425">
        <f>+'[4]OTCHET'!B605</f>
        <v>44651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44651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0</v>
      </c>
      <c r="G90" s="328">
        <f>+'[5]OTCHET'!G567+'[5]OTCHET'!G568+'[5]OTCHET'!G569+'[5]OTCHET'!G570+'[5]OTCHET'!G571+'[5]OTCHET'!G572</f>
        <v>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0</v>
      </c>
      <c r="G91" s="216">
        <f>+'[5]OTCHET'!G573+'[5]OTCHET'!G574+'[5]OTCHET'!G575+'[5]OTCHET'!G576+'[5]OTCHET'!G577+'[5]OTCHET'!G578+'[5]OTCHET'!G579</f>
        <v>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9800</v>
      </c>
      <c r="G93" s="216">
        <f>+'[5]OTCHET'!G587+'[5]OTCHET'!G588</f>
        <v>9800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-9800</v>
      </c>
      <c r="G94" s="216">
        <f>+'[5]OTCHET'!G589+'[5]OTCHET'!G590</f>
        <v>-9800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 4544</v>
      </c>
      <c r="H107" s="423" t="str">
        <f>+'[5]OTCHET'!F605</f>
        <v>02/800 4502</v>
      </c>
      <c r="I107" s="424"/>
      <c r="J107" s="425">
        <f>+'[5]OTCHET'!B605</f>
        <v>44651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2022-04-18T12:14:15Z</dcterms:modified>
  <cp:category/>
  <cp:version/>
  <cp:contentType/>
  <cp:contentStatus/>
</cp:coreProperties>
</file>